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14"/>
  <workbookPr filterPrivacy="1" defaultThemeVersion="124226"/>
  <xr:revisionPtr revIDLastSave="0" documentId="13_ncr:1_{2A66BE37-B447-224B-B561-21E202A9EF4A}" xr6:coauthVersionLast="45" xr6:coauthVersionMax="45" xr10:uidLastSave="{00000000-0000-0000-0000-000000000000}"/>
  <bookViews>
    <workbookView xWindow="240" yWindow="460" windowWidth="19320" windowHeight="13940" xr2:uid="{00000000-000D-0000-FFFF-FFFF00000000}"/>
  </bookViews>
  <sheets>
    <sheet name="Расчет приоритета проекта" sheetId="1" r:id="rId1"/>
    <sheet name="Привлекательность" sheetId="5" r:id="rId2"/>
    <sheet name="Управляемость" sheetId="7" r:id="rId3"/>
  </sheets>
  <definedNames>
    <definedName name="_xlnm.Print_Area" localSheetId="0">'Расчет приоритета проекта'!$A$4:$G$33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1" l="1"/>
  <c r="F11" i="1" s="1"/>
  <c r="F29" i="1"/>
  <c r="E29" i="1"/>
  <c r="F27" i="1"/>
  <c r="E27" i="1"/>
  <c r="F25" i="1"/>
  <c r="E25" i="1"/>
  <c r="F20" i="1"/>
  <c r="G20" i="1" s="1"/>
  <c r="F23" i="1"/>
  <c r="G23" i="1" s="1"/>
  <c r="E23" i="1"/>
  <c r="E22" i="1"/>
  <c r="F18" i="1"/>
  <c r="F16" i="1"/>
  <c r="E20" i="1"/>
  <c r="E18" i="1"/>
  <c r="E16" i="1"/>
  <c r="E11" i="1"/>
  <c r="E10" i="1"/>
  <c r="G27" i="1" l="1"/>
  <c r="G25" i="1"/>
  <c r="G29" i="1"/>
  <c r="G16" i="1"/>
  <c r="G11" i="1"/>
  <c r="G18" i="1"/>
  <c r="F22" i="1" l="1"/>
  <c r="G22" i="1" s="1"/>
  <c r="F10" i="1"/>
  <c r="G10" i="1" s="1"/>
  <c r="G32" i="1" l="1"/>
</calcChain>
</file>

<file path=xl/sharedStrings.xml><?xml version="1.0" encoding="utf-8"?>
<sst xmlns="http://schemas.openxmlformats.org/spreadsheetml/2006/main" count="83" uniqueCount="68">
  <si>
    <t>РАСЧЕТ ПРИОРИТЕТА ПРОЕКТА</t>
  </si>
  <si>
    <t>Название проекта:</t>
  </si>
  <si>
    <t>Вес</t>
  </si>
  <si>
    <t>Опыт реализации аналогичных проектов</t>
  </si>
  <si>
    <t>Уровень риска</t>
  </si>
  <si>
    <t>Реализован 1 аналогичный проект</t>
  </si>
  <si>
    <t>Не реализовано ни одного аналогичного проекта, но есть опыт использования технологий, необходимых для реализации проекта</t>
  </si>
  <si>
    <t>Не реализовано ни одного аналогичного проекта и нет опыта использования технологий, необходимых для реализации проекта</t>
  </si>
  <si>
    <t>Реализовано менее 5 аналогичных проектов</t>
  </si>
  <si>
    <t>Реализовано более 5 аналогичных проектов</t>
  </si>
  <si>
    <t>критичный</t>
  </si>
  <si>
    <t>Приложение №1</t>
  </si>
  <si>
    <t>к Методике расчета приоритета проекта</t>
  </si>
  <si>
    <t>Группа критериев "Привлекательность"</t>
  </si>
  <si>
    <t>Срок окупаемости, мес.</t>
  </si>
  <si>
    <t>Цена контракта, R</t>
  </si>
  <si>
    <t>Плановые прямые затраты, DC</t>
  </si>
  <si>
    <t>Длительность проекта, PD</t>
  </si>
  <si>
    <t>Удельная маржинальная рентабельность, SMP</t>
  </si>
  <si>
    <t>руб.</t>
  </si>
  <si>
    <t>мес.</t>
  </si>
  <si>
    <t>руб./мес.</t>
  </si>
  <si>
    <t>Стратегическое влияние</t>
  </si>
  <si>
    <t>Группа критериев "Управляемость"</t>
  </si>
  <si>
    <t>Влияние на текущие проекты</t>
  </si>
  <si>
    <t>C</t>
  </si>
  <si>
    <r>
      <t>Критерий "Удельная маржинальная прибыль", C</t>
    </r>
    <r>
      <rPr>
        <b/>
        <vertAlign val="subscript"/>
        <sz val="10"/>
        <rFont val="Calibri"/>
        <family val="2"/>
        <charset val="204"/>
        <scheme val="minor"/>
      </rPr>
      <t>SMP</t>
    </r>
  </si>
  <si>
    <t>Коэффициент</t>
  </si>
  <si>
    <t>Удельная маржинальная прибыль, руб./мес.</t>
  </si>
  <si>
    <t>Пороговые значения</t>
  </si>
  <si>
    <t>Проект имеет высокую политическую важность</t>
  </si>
  <si>
    <t>Проект необходим для выхода на новые рынки</t>
  </si>
  <si>
    <t>Проект необходим для выхода на новых крупных заказчиков</t>
  </si>
  <si>
    <t>Проект необходим для получения опыта использования новых технологий</t>
  </si>
  <si>
    <t>Проект не несет стратегической необходимости для компании</t>
  </si>
  <si>
    <t>От реализации Проекта зависит реализация нескольких текущих проектов внедрения или продаж</t>
  </si>
  <si>
    <t>От реализации Проекта зависит реализация одного текущего проекта внедрения или продаж</t>
  </si>
  <si>
    <t>От реализации Проекта зависит реализация нескольких текущих инвестиционных проектов</t>
  </si>
  <si>
    <t>От реализации Проекта зависит реализация одного текущего инвестиционного проекта</t>
  </si>
  <si>
    <t>Проект не влияет на реализацию текущих проектов внедрения, продаж или инвестиционных проектов</t>
  </si>
  <si>
    <r>
      <t>Критерий "Срок окупаемости проекта", C</t>
    </r>
    <r>
      <rPr>
        <b/>
        <vertAlign val="subscript"/>
        <sz val="10"/>
        <rFont val="Calibri"/>
        <family val="2"/>
        <charset val="204"/>
        <scheme val="minor"/>
      </rPr>
      <t>CB</t>
    </r>
  </si>
  <si>
    <t>ГРУППА КОЭФФИЦИЕНТОВ "ПРИВЛЕКАТЕЛЬНОСТЬ"</t>
  </si>
  <si>
    <r>
      <t>Критерий "Стратегическое влияние", C</t>
    </r>
    <r>
      <rPr>
        <b/>
        <vertAlign val="subscript"/>
        <sz val="10"/>
        <rFont val="Calibri"/>
        <family val="2"/>
        <charset val="204"/>
        <scheme val="minor"/>
      </rPr>
      <t>S</t>
    </r>
  </si>
  <si>
    <r>
      <t>Критерий "Влияние на текущие проекты", C</t>
    </r>
    <r>
      <rPr>
        <b/>
        <vertAlign val="subscript"/>
        <sz val="10"/>
        <rFont val="Calibri"/>
        <family val="2"/>
        <charset val="204"/>
        <scheme val="minor"/>
      </rPr>
      <t>L</t>
    </r>
  </si>
  <si>
    <r>
      <t>Критерий "Уровень риска", C</t>
    </r>
    <r>
      <rPr>
        <b/>
        <vertAlign val="subscript"/>
        <sz val="10"/>
        <rFont val="Calibri"/>
        <family val="2"/>
        <charset val="204"/>
        <scheme val="minor"/>
      </rPr>
      <t>R</t>
    </r>
  </si>
  <si>
    <t>ГРУППА КОЭФФИЦИЕНТОВ "УПРАВЛЯЕМОСТЬ"</t>
  </si>
  <si>
    <t>низкий</t>
  </si>
  <si>
    <t>умеренный</t>
  </si>
  <si>
    <t>средний</t>
  </si>
  <si>
    <t>высокий</t>
  </si>
  <si>
    <r>
      <t>C</t>
    </r>
    <r>
      <rPr>
        <vertAlign val="subscript"/>
        <sz val="10"/>
        <color theme="1"/>
        <rFont val="Calibri"/>
        <family val="2"/>
        <charset val="204"/>
        <scheme val="minor"/>
      </rPr>
      <t>SMP</t>
    </r>
  </si>
  <si>
    <r>
      <t>C</t>
    </r>
    <r>
      <rPr>
        <vertAlign val="subscript"/>
        <sz val="10"/>
        <color theme="1"/>
        <rFont val="Calibri"/>
        <family val="2"/>
        <charset val="204"/>
        <scheme val="minor"/>
      </rPr>
      <t>CB</t>
    </r>
  </si>
  <si>
    <r>
      <t>C</t>
    </r>
    <r>
      <rPr>
        <vertAlign val="subscript"/>
        <sz val="10"/>
        <color theme="1"/>
        <rFont val="Calibri"/>
        <family val="2"/>
        <charset val="204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</si>
  <si>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charset val="204"/>
        <scheme val="minor"/>
      </rPr>
      <t>L</t>
    </r>
  </si>
  <si>
    <r>
      <t>C</t>
    </r>
    <r>
      <rPr>
        <vertAlign val="subscript"/>
        <sz val="10"/>
        <color theme="1"/>
        <rFont val="Calibri"/>
        <family val="2"/>
        <charset val="204"/>
        <scheme val="minor"/>
      </rPr>
      <t>R</t>
    </r>
  </si>
  <si>
    <r>
      <t>C</t>
    </r>
    <r>
      <rPr>
        <vertAlign val="subscript"/>
        <sz val="10"/>
        <color theme="1"/>
        <rFont val="Calibri"/>
        <family val="2"/>
        <charset val="204"/>
        <scheme val="minor"/>
      </rPr>
      <t>E</t>
    </r>
  </si>
  <si>
    <t>Количество участников проектов</t>
  </si>
  <si>
    <r>
      <t>C</t>
    </r>
    <r>
      <rPr>
        <vertAlign val="subscript"/>
        <sz val="10"/>
        <color theme="1"/>
        <rFont val="Calibri"/>
        <family val="2"/>
        <charset val="204"/>
        <scheme val="minor"/>
      </rPr>
      <t>TS</t>
    </r>
  </si>
  <si>
    <r>
      <t>C</t>
    </r>
    <r>
      <rPr>
        <vertAlign val="subscript"/>
        <sz val="10"/>
        <color theme="1"/>
        <rFont val="Calibri"/>
        <family val="2"/>
        <charset val="204"/>
        <scheme val="minor"/>
      </rPr>
      <t>CS</t>
    </r>
  </si>
  <si>
    <t>Количество подрядчиков</t>
  </si>
  <si>
    <t>Количество участников проекта</t>
  </si>
  <si>
    <t>чел.</t>
  </si>
  <si>
    <r>
      <t>Критерий "Опыт реализации аналогичных проектов", C</t>
    </r>
    <r>
      <rPr>
        <b/>
        <vertAlign val="subscript"/>
        <sz val="10"/>
        <rFont val="Calibri"/>
        <family val="2"/>
        <charset val="204"/>
        <scheme val="minor"/>
      </rPr>
      <t>E</t>
    </r>
  </si>
  <si>
    <r>
      <t>Критерий "Количество участников проекта", C</t>
    </r>
    <r>
      <rPr>
        <b/>
        <vertAlign val="subscript"/>
        <sz val="10"/>
        <rFont val="Calibri"/>
        <family val="2"/>
        <charset val="204"/>
        <scheme val="minor"/>
      </rPr>
      <t>TS</t>
    </r>
  </si>
  <si>
    <r>
      <t>Критерий "Количество подрядчиков", C</t>
    </r>
    <r>
      <rPr>
        <b/>
        <vertAlign val="subscript"/>
        <sz val="10"/>
        <rFont val="Calibri"/>
        <family val="2"/>
        <charset val="204"/>
        <scheme val="minor"/>
      </rPr>
      <t>CS</t>
    </r>
  </si>
  <si>
    <t>под.</t>
  </si>
  <si>
    <t>ПРИОРИТЕТ ПРОЕКТА</t>
  </si>
  <si>
    <r>
      <t>C</t>
    </r>
    <r>
      <rPr>
        <b/>
        <vertAlign val="subscript"/>
        <sz val="10"/>
        <rFont val="Calibri"/>
        <family val="2"/>
        <charset val="204"/>
        <scheme val="minor"/>
      </rPr>
      <t>W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</si>
</sst>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mbria"/>
      <family val="1"/>
      <charset val="204"/>
      <scheme val="maj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b/>
      <vertAlign val="subscript"/>
      <sz val="1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vertAlign val="subscript"/>
      <sz val="10"/>
      <color theme="1"/>
      <name val="Calibri"/>
      <family val="2"/>
      <charset val="204"/>
      <scheme val="minor"/>
    </font>
    <font>
      <sz val="12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0"/>
      </right>
      <top/>
      <bottom style="thin">
        <color theme="1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1"/>
      </left>
      <right style="thin">
        <color theme="0"/>
      </right>
      <top/>
      <bottom style="thin">
        <color theme="1"/>
      </bottom>
      <diagonal/>
    </border>
    <border>
      <left style="thin">
        <color theme="0" tint="-0.34998626667073579"/>
      </left>
      <right/>
      <top/>
      <bottom/>
      <diagonal/>
    </border>
    <border>
      <left/>
      <right/>
      <top/>
      <bottom style="medium">
        <color theme="1"/>
      </bottom>
      <diagonal/>
    </border>
    <border>
      <left/>
      <right style="thin">
        <color theme="0" tint="-0.34998626667073579"/>
      </right>
      <top/>
      <bottom style="medium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Fill="1" applyBorder="1" applyAlignment="1"/>
    <xf numFmtId="164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4" fillId="2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vertical="center"/>
    </xf>
    <xf numFmtId="165" fontId="7" fillId="3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indent="1"/>
    </xf>
    <xf numFmtId="49" fontId="9" fillId="0" borderId="1" xfId="0" applyNumberFormat="1" applyFont="1" applyBorder="1" applyAlignment="1">
      <alignment horizontal="left" vertical="center" wrapText="1"/>
    </xf>
    <xf numFmtId="0" fontId="7" fillId="3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5" fillId="0" borderId="3" xfId="0" applyFont="1" applyFill="1" applyBorder="1" applyAlignment="1"/>
    <xf numFmtId="164" fontId="2" fillId="0" borderId="0" xfId="0" applyNumberFormat="1" applyFont="1" applyAlignment="1">
      <alignment horizontal="center" vertical="center"/>
    </xf>
    <xf numFmtId="0" fontId="7" fillId="3" borderId="4" xfId="0" applyFont="1" applyFill="1" applyBorder="1"/>
    <xf numFmtId="0" fontId="7" fillId="3" borderId="0" xfId="0" applyFont="1" applyFill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7" fillId="3" borderId="2" xfId="0" applyFont="1" applyFill="1" applyBorder="1"/>
    <xf numFmtId="0" fontId="5" fillId="0" borderId="5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left" indent="1"/>
    </xf>
    <xf numFmtId="0" fontId="5" fillId="0" borderId="6" xfId="0" applyFont="1" applyFill="1" applyBorder="1" applyAlignment="1"/>
    <xf numFmtId="1" fontId="5" fillId="0" borderId="6" xfId="0" applyNumberFormat="1" applyFont="1" applyFill="1" applyBorder="1" applyAlignment="1">
      <alignment vertical="center"/>
    </xf>
    <xf numFmtId="0" fontId="5" fillId="0" borderId="7" xfId="0" applyFont="1" applyFill="1" applyBorder="1" applyAlignment="1"/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left" vertical="top" wrapText="1" indent="1"/>
    </xf>
    <xf numFmtId="0" fontId="5" fillId="0" borderId="3" xfId="0" applyFont="1" applyFill="1" applyBorder="1" applyAlignment="1">
      <alignment horizontal="left" vertical="top" wrapText="1" indent="1"/>
    </xf>
    <xf numFmtId="0" fontId="2" fillId="0" borderId="8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7" fillId="3" borderId="0" xfId="0" applyFont="1" applyFill="1" applyAlignment="1">
      <alignment horizontal="center" vertical="center"/>
    </xf>
  </cellXfs>
  <cellStyles count="1">
    <cellStyle name="Normal" xfId="0" builtinId="0"/>
  </cellStyles>
  <dxfs count="1">
    <dxf>
      <font>
        <b/>
        <i val="0"/>
        <strike val="0"/>
        <u/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2"/>
  <sheetViews>
    <sheetView tabSelected="1" workbookViewId="0">
      <selection activeCell="C24" sqref="C24"/>
    </sheetView>
  </sheetViews>
  <sheetFormatPr baseColWidth="10" defaultColWidth="9.1640625" defaultRowHeight="13" x14ac:dyDescent="0.15"/>
  <cols>
    <col min="1" max="1" width="46.83203125" style="1" customWidth="1"/>
    <col min="2" max="2" width="5.5" style="1" customWidth="1"/>
    <col min="3" max="3" width="11.33203125" style="1" bestFit="1" customWidth="1"/>
    <col min="4" max="4" width="8.83203125" style="1" bestFit="1" customWidth="1"/>
    <col min="5" max="6" width="4.83203125" style="4" customWidth="1"/>
    <col min="7" max="7" width="6.5" style="4" bestFit="1" customWidth="1"/>
    <col min="8" max="16384" width="9.1640625" style="1"/>
  </cols>
  <sheetData>
    <row r="1" spans="1:7" x14ac:dyDescent="0.15">
      <c r="G1" s="2" t="s">
        <v>11</v>
      </c>
    </row>
    <row r="2" spans="1:7" x14ac:dyDescent="0.15">
      <c r="G2" s="2" t="s">
        <v>12</v>
      </c>
    </row>
    <row r="4" spans="1:7" ht="16" x14ac:dyDescent="0.2">
      <c r="A4" s="53" t="s">
        <v>0</v>
      </c>
      <c r="B4" s="53"/>
      <c r="C4" s="53"/>
      <c r="D4" s="53"/>
      <c r="E4" s="53"/>
      <c r="F4" s="53"/>
      <c r="G4" s="53"/>
    </row>
    <row r="6" spans="1:7" ht="14" x14ac:dyDescent="0.15">
      <c r="A6" s="49" t="s">
        <v>1</v>
      </c>
    </row>
    <row r="7" spans="1:7" s="3" customFormat="1" ht="14" x14ac:dyDescent="0.2">
      <c r="A7" s="56"/>
      <c r="B7" s="57"/>
      <c r="C7" s="57"/>
      <c r="D7" s="57"/>
      <c r="E7" s="57"/>
      <c r="F7" s="57"/>
      <c r="G7" s="58"/>
    </row>
    <row r="8" spans="1:7" s="3" customFormat="1" ht="14" x14ac:dyDescent="0.2">
      <c r="E8" s="5"/>
      <c r="F8" s="5"/>
      <c r="G8" s="5"/>
    </row>
    <row r="9" spans="1:7" s="3" customFormat="1" ht="16" x14ac:dyDescent="0.2">
      <c r="A9" s="13"/>
      <c r="B9" s="13"/>
      <c r="C9" s="13"/>
      <c r="D9" s="13"/>
      <c r="E9" s="6" t="s">
        <v>2</v>
      </c>
      <c r="F9" s="6" t="s">
        <v>25</v>
      </c>
      <c r="G9" s="6" t="s">
        <v>67</v>
      </c>
    </row>
    <row r="10" spans="1:7" s="18" customFormat="1" ht="14" x14ac:dyDescent="0.2">
      <c r="A10" s="17" t="s">
        <v>13</v>
      </c>
      <c r="B10" s="17"/>
      <c r="C10" s="17"/>
      <c r="D10" s="28"/>
      <c r="E10" s="24">
        <f>Привлекательность!B1</f>
        <v>0.7</v>
      </c>
      <c r="F10" s="16">
        <f>G11+G16+G18+G20</f>
        <v>1.9000000000000001</v>
      </c>
      <c r="G10" s="16">
        <f>F10*E10</f>
        <v>1.33</v>
      </c>
    </row>
    <row r="11" spans="1:7" s="20" customFormat="1" ht="16" x14ac:dyDescent="0.2">
      <c r="A11" s="19" t="s">
        <v>26</v>
      </c>
      <c r="B11" s="19"/>
      <c r="C11" s="19"/>
      <c r="D11" s="29"/>
      <c r="E11" s="14">
        <f>Привлекательность!B4</f>
        <v>0.3</v>
      </c>
      <c r="F11" s="15">
        <f>IF(C15&gt;=Привлекательность!G4,IF(C15&gt;=Привлекательность!F4,IF(C15&gt;=Привлекательность!E4,IF(C15&gt;=Привлекательность!D4,1,2),3),4),5)</f>
        <v>4</v>
      </c>
      <c r="G11" s="15">
        <f>F11*E11</f>
        <v>1.2</v>
      </c>
    </row>
    <row r="12" spans="1:7" s="18" customFormat="1" ht="14" x14ac:dyDescent="0.2">
      <c r="A12" s="25" t="s">
        <v>15</v>
      </c>
      <c r="B12" s="21"/>
      <c r="C12" s="22">
        <v>0</v>
      </c>
      <c r="D12" s="30" t="s">
        <v>19</v>
      </c>
      <c r="E12" s="7"/>
      <c r="F12" s="5"/>
      <c r="G12" s="7"/>
    </row>
    <row r="13" spans="1:7" s="18" customFormat="1" ht="14" x14ac:dyDescent="0.2">
      <c r="A13" s="25" t="s">
        <v>16</v>
      </c>
      <c r="B13" s="21"/>
      <c r="C13" s="22">
        <v>0</v>
      </c>
      <c r="D13" s="30" t="s">
        <v>19</v>
      </c>
      <c r="E13" s="7"/>
      <c r="F13" s="5"/>
      <c r="G13" s="7"/>
    </row>
    <row r="14" spans="1:7" s="18" customFormat="1" ht="14" x14ac:dyDescent="0.2">
      <c r="A14" s="25" t="s">
        <v>17</v>
      </c>
      <c r="B14" s="21"/>
      <c r="C14" s="23">
        <v>1</v>
      </c>
      <c r="D14" s="30" t="s">
        <v>20</v>
      </c>
      <c r="E14" s="7"/>
      <c r="F14" s="5"/>
      <c r="G14" s="7"/>
    </row>
    <row r="15" spans="1:7" s="18" customFormat="1" ht="14" x14ac:dyDescent="0.2">
      <c r="A15" s="25" t="s">
        <v>18</v>
      </c>
      <c r="B15" s="21"/>
      <c r="C15" s="22">
        <f>IF(C14&lt;&gt;0,(C12-C13)/C14,0)</f>
        <v>0</v>
      </c>
      <c r="D15" s="30" t="s">
        <v>21</v>
      </c>
      <c r="E15" s="7"/>
      <c r="F15" s="5"/>
      <c r="G15" s="7"/>
    </row>
    <row r="16" spans="1:7" s="20" customFormat="1" ht="16" x14ac:dyDescent="0.2">
      <c r="A16" s="19" t="s">
        <v>40</v>
      </c>
      <c r="B16" s="19"/>
      <c r="C16" s="19"/>
      <c r="D16" s="29"/>
      <c r="E16" s="14">
        <f>Привлекательность!B5</f>
        <v>0.4</v>
      </c>
      <c r="F16" s="15">
        <f>IF(C17&lt;=Привлекательность!D5,IF(C17&lt;=Привлекательность!E5,IF(C17&lt;=Привлекательность!F5,IF(C17&lt;=Привлекательность!G5,1,2),3),4),5)</f>
        <v>1</v>
      </c>
      <c r="G16" s="15">
        <f>F16*E16</f>
        <v>0.4</v>
      </c>
    </row>
    <row r="17" spans="1:7" s="3" customFormat="1" ht="14" x14ac:dyDescent="0.2">
      <c r="A17" s="26" t="s">
        <v>14</v>
      </c>
      <c r="B17" s="13"/>
      <c r="C17" s="23">
        <v>0</v>
      </c>
      <c r="D17" s="31" t="s">
        <v>20</v>
      </c>
      <c r="E17" s="7"/>
      <c r="F17" s="7"/>
      <c r="G17" s="10"/>
    </row>
    <row r="18" spans="1:7" s="20" customFormat="1" ht="16" x14ac:dyDescent="0.2">
      <c r="A18" s="19" t="s">
        <v>42</v>
      </c>
      <c r="B18" s="19"/>
      <c r="C18" s="19"/>
      <c r="D18" s="29"/>
      <c r="E18" s="14">
        <f>Привлекательность!B6</f>
        <v>0.1</v>
      </c>
      <c r="F18" s="15">
        <f>IF(A19=Привлекательность!D6,1,IF(A19=Привлекательность!E6,2,IF(A19=Привлекательность!F6,3,IF(A19=Привлекательность!G6,4,IF(A19=Привлекательность!H6,5)))))</f>
        <v>1</v>
      </c>
      <c r="G18" s="15">
        <f>F18*E18</f>
        <v>0.1</v>
      </c>
    </row>
    <row r="19" spans="1:7" s="3" customFormat="1" ht="14" x14ac:dyDescent="0.2">
      <c r="A19" s="54" t="s">
        <v>30</v>
      </c>
      <c r="B19" s="54"/>
      <c r="C19" s="54"/>
      <c r="D19" s="55"/>
      <c r="E19" s="7"/>
      <c r="F19" s="7"/>
      <c r="G19" s="10"/>
    </row>
    <row r="20" spans="1:7" s="20" customFormat="1" ht="16" x14ac:dyDescent="0.2">
      <c r="A20" s="19" t="s">
        <v>43</v>
      </c>
      <c r="B20" s="19"/>
      <c r="C20" s="19"/>
      <c r="D20" s="29"/>
      <c r="E20" s="14">
        <f>Привлекательность!B7</f>
        <v>0.2</v>
      </c>
      <c r="F20" s="15">
        <f>IF(A21=Привлекательность!D7,1,IF(A21=Привлекательность!E7,2,IF(A21=Привлекательность!F7,3,IF(A21=Привлекательность!G7,4,IF(A21=Привлекательность!H7,5,5)))))</f>
        <v>1</v>
      </c>
      <c r="G20" s="15">
        <f>F20*E20</f>
        <v>0.2</v>
      </c>
    </row>
    <row r="21" spans="1:7" s="3" customFormat="1" ht="25.5" customHeight="1" x14ac:dyDescent="0.2">
      <c r="A21" s="54" t="s">
        <v>35</v>
      </c>
      <c r="B21" s="54"/>
      <c r="C21" s="54"/>
      <c r="D21" s="55"/>
      <c r="E21" s="7"/>
      <c r="F21" s="7"/>
      <c r="G21" s="10"/>
    </row>
    <row r="22" spans="1:7" s="18" customFormat="1" ht="14" x14ac:dyDescent="0.2">
      <c r="A22" s="17" t="s">
        <v>23</v>
      </c>
      <c r="B22" s="17"/>
      <c r="C22" s="17"/>
      <c r="D22" s="28"/>
      <c r="E22" s="24">
        <f>Управляемость!B1</f>
        <v>0.3</v>
      </c>
      <c r="F22" s="16">
        <f>G23+G25+G27</f>
        <v>0.89999999999999991</v>
      </c>
      <c r="G22" s="16">
        <f>F22*E22</f>
        <v>0.26999999999999996</v>
      </c>
    </row>
    <row r="23" spans="1:7" s="20" customFormat="1" ht="16" x14ac:dyDescent="0.2">
      <c r="A23" s="19" t="s">
        <v>44</v>
      </c>
      <c r="B23" s="19"/>
      <c r="C23" s="19"/>
      <c r="D23" s="29"/>
      <c r="E23" s="15">
        <f>Управляемость!B4</f>
        <v>0.3</v>
      </c>
      <c r="F23" s="15">
        <f>IF(C24=Управляемость!D4,1,IF(C24=Управляемость!E4,2,IF(C24=Управляемость!F4,3,IF(C24=Управляемость!G4,4,IF(C24=Управляемость!H4,5,5)))))</f>
        <v>1</v>
      </c>
      <c r="G23" s="15">
        <f>F23*E23</f>
        <v>0.3</v>
      </c>
    </row>
    <row r="24" spans="1:7" s="3" customFormat="1" ht="14" x14ac:dyDescent="0.2">
      <c r="A24" s="26" t="s">
        <v>4</v>
      </c>
      <c r="B24" s="13"/>
      <c r="C24" s="42" t="s">
        <v>46</v>
      </c>
      <c r="D24" s="31"/>
      <c r="E24" s="7"/>
      <c r="F24" s="7"/>
      <c r="G24" s="10"/>
    </row>
    <row r="25" spans="1:7" s="20" customFormat="1" ht="16" x14ac:dyDescent="0.2">
      <c r="A25" s="19" t="s">
        <v>62</v>
      </c>
      <c r="B25" s="19"/>
      <c r="C25" s="19"/>
      <c r="D25" s="29"/>
      <c r="E25" s="15">
        <f>Управляемость!B5</f>
        <v>0.4</v>
      </c>
      <c r="F25" s="15">
        <f>IF(A26=Управляемость!D5,1,IF(A26=Управляемость!E5,2,IF(A26=Управляемость!F5,3,IF(A26=Управляемость!G5,4,IF(A26=Управляемость!H5,5,5)))))</f>
        <v>1</v>
      </c>
      <c r="G25" s="15">
        <f>F25*E25</f>
        <v>0.4</v>
      </c>
    </row>
    <row r="26" spans="1:7" s="3" customFormat="1" ht="27" customHeight="1" x14ac:dyDescent="0.2">
      <c r="A26" s="54" t="s">
        <v>9</v>
      </c>
      <c r="B26" s="54"/>
      <c r="C26" s="54"/>
      <c r="D26" s="54"/>
      <c r="E26" s="41"/>
      <c r="F26" s="7"/>
      <c r="G26" s="10"/>
    </row>
    <row r="27" spans="1:7" s="20" customFormat="1" ht="16" x14ac:dyDescent="0.2">
      <c r="A27" s="19" t="s">
        <v>63</v>
      </c>
      <c r="B27" s="19"/>
      <c r="C27" s="19"/>
      <c r="D27" s="29"/>
      <c r="E27" s="15">
        <f>Управляемость!B6</f>
        <v>0.2</v>
      </c>
      <c r="F27" s="15">
        <f>IF(C28&lt;Управляемость!D6,IF(C28&lt;Управляемость!E6,IF(C28&lt;Управляемость!F6,IF(C28&lt;Управляемость!G6,1,2),3),4),5)</f>
        <v>1</v>
      </c>
      <c r="G27" s="15">
        <f>F27*E27</f>
        <v>0.2</v>
      </c>
    </row>
    <row r="28" spans="1:7" ht="14" x14ac:dyDescent="0.2">
      <c r="A28" s="26" t="s">
        <v>60</v>
      </c>
      <c r="B28" s="13"/>
      <c r="C28" s="23">
        <v>0</v>
      </c>
      <c r="D28" s="31" t="s">
        <v>61</v>
      </c>
      <c r="E28" s="7"/>
      <c r="F28" s="7"/>
      <c r="G28" s="10"/>
    </row>
    <row r="29" spans="1:7" ht="16" x14ac:dyDescent="0.15">
      <c r="A29" s="19" t="s">
        <v>64</v>
      </c>
      <c r="B29" s="19"/>
      <c r="C29" s="19"/>
      <c r="D29" s="29"/>
      <c r="E29" s="15">
        <f>Управляемость!B7</f>
        <v>0.1</v>
      </c>
      <c r="F29" s="15">
        <f>IF(C30=Управляемость!D7,1,IF(C30=Управляемость!E7,2,IF(C30=Управляемость!F7,3,IF(C30=Управляемость!G7,4,IF(C30&gt;Управляемость!G7,5,5)))))</f>
        <v>1</v>
      </c>
      <c r="G29" s="15">
        <f>F29*E29</f>
        <v>0.1</v>
      </c>
    </row>
    <row r="30" spans="1:7" ht="15" thickBot="1" x14ac:dyDescent="0.25">
      <c r="A30" s="43" t="s">
        <v>59</v>
      </c>
      <c r="B30" s="44"/>
      <c r="C30" s="45">
        <v>0</v>
      </c>
      <c r="D30" s="46" t="s">
        <v>65</v>
      </c>
      <c r="E30" s="47"/>
      <c r="F30" s="47"/>
      <c r="G30" s="48"/>
    </row>
    <row r="31" spans="1:7" x14ac:dyDescent="0.15">
      <c r="A31" s="8"/>
      <c r="B31" s="8"/>
      <c r="C31" s="8"/>
      <c r="D31" s="8"/>
      <c r="E31" s="9"/>
      <c r="F31" s="9"/>
      <c r="G31" s="9"/>
    </row>
    <row r="32" spans="1:7" s="50" customFormat="1" ht="16" x14ac:dyDescent="0.2">
      <c r="E32" s="51"/>
      <c r="F32" s="52" t="s">
        <v>66</v>
      </c>
      <c r="G32" s="51">
        <f>ROUND(G10+G22,0)</f>
        <v>2</v>
      </c>
    </row>
  </sheetData>
  <mergeCells count="5">
    <mergeCell ref="A4:G4"/>
    <mergeCell ref="A21:D21"/>
    <mergeCell ref="A19:D19"/>
    <mergeCell ref="A26:D26"/>
    <mergeCell ref="A7:G7"/>
  </mergeCells>
  <conditionalFormatting sqref="C14">
    <cfRule type="cellIs" dxfId="0" priority="1" operator="less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8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Привлекательность!$D$6:$H$6</xm:f>
          </x14:formula1>
          <xm:sqref>A19</xm:sqref>
        </x14:dataValidation>
        <x14:dataValidation type="list" allowBlank="1" showInputMessage="1" showErrorMessage="1" xr:uid="{00000000-0002-0000-0000-000001000000}">
          <x14:formula1>
            <xm:f>Привлекательность!$D$7:$H$7</xm:f>
          </x14:formula1>
          <xm:sqref>A21</xm:sqref>
        </x14:dataValidation>
        <x14:dataValidation type="list" allowBlank="1" showInputMessage="1" showErrorMessage="1" xr:uid="{00000000-0002-0000-0000-000002000000}">
          <x14:formula1>
            <xm:f>Управляемость!$D$4:$H$4</xm:f>
          </x14:formula1>
          <xm:sqref>C24</xm:sqref>
        </x14:dataValidation>
        <x14:dataValidation type="list" allowBlank="1" showInputMessage="1" showErrorMessage="1" xr:uid="{00000000-0002-0000-0000-000003000000}">
          <x14:formula1>
            <xm:f>Управляемость!$D$5:$H$5</xm:f>
          </x14:formula1>
          <xm:sqref>A26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H7"/>
  <sheetViews>
    <sheetView workbookViewId="0">
      <selection activeCell="E24" sqref="E24"/>
    </sheetView>
  </sheetViews>
  <sheetFormatPr baseColWidth="10" defaultColWidth="9.1640625" defaultRowHeight="14" x14ac:dyDescent="0.2"/>
  <cols>
    <col min="1" max="1" width="41.5" style="3" customWidth="1"/>
    <col min="2" max="2" width="4" style="5" bestFit="1" customWidth="1"/>
    <col min="3" max="3" width="4.5" style="5" bestFit="1" customWidth="1"/>
    <col min="4" max="4" width="24.33203125" style="5" customWidth="1"/>
    <col min="5" max="5" width="24" style="5" customWidth="1"/>
    <col min="6" max="6" width="23.6640625" style="5" customWidth="1"/>
    <col min="7" max="7" width="29.5" style="5" customWidth="1"/>
    <col min="8" max="8" width="27.6640625" style="5" customWidth="1"/>
    <col min="9" max="16384" width="9.1640625" style="3"/>
  </cols>
  <sheetData>
    <row r="1" spans="1:8" s="11" customFormat="1" x14ac:dyDescent="0.2">
      <c r="A1" s="3" t="s">
        <v>41</v>
      </c>
      <c r="B1" s="32">
        <v>0.7</v>
      </c>
      <c r="C1" s="32"/>
      <c r="D1" s="12"/>
      <c r="E1" s="12"/>
      <c r="F1" s="12"/>
      <c r="G1" s="12"/>
      <c r="H1" s="12"/>
    </row>
    <row r="3" spans="1:8" s="11" customFormat="1" x14ac:dyDescent="0.2">
      <c r="A3" s="33" t="s">
        <v>27</v>
      </c>
      <c r="B3" s="34" t="s">
        <v>2</v>
      </c>
      <c r="C3" s="35" t="s">
        <v>25</v>
      </c>
      <c r="D3" s="59" t="s">
        <v>29</v>
      </c>
      <c r="E3" s="59"/>
      <c r="F3" s="59"/>
      <c r="G3" s="59"/>
      <c r="H3" s="59"/>
    </row>
    <row r="4" spans="1:8" ht="16" x14ac:dyDescent="0.2">
      <c r="A4" s="36" t="s">
        <v>28</v>
      </c>
      <c r="B4" s="37">
        <v>0.3</v>
      </c>
      <c r="C4" s="37" t="s">
        <v>50</v>
      </c>
      <c r="D4" s="38">
        <v>5000000</v>
      </c>
      <c r="E4" s="38">
        <v>1000000</v>
      </c>
      <c r="F4" s="38">
        <v>500000</v>
      </c>
      <c r="G4" s="38">
        <v>0</v>
      </c>
      <c r="H4" s="38">
        <v>0</v>
      </c>
    </row>
    <row r="5" spans="1:8" ht="16" x14ac:dyDescent="0.2">
      <c r="A5" s="36" t="s">
        <v>14</v>
      </c>
      <c r="B5" s="37">
        <v>0.4</v>
      </c>
      <c r="C5" s="37" t="s">
        <v>51</v>
      </c>
      <c r="D5" s="39">
        <v>24</v>
      </c>
      <c r="E5" s="39">
        <v>18</v>
      </c>
      <c r="F5" s="39">
        <v>12</v>
      </c>
      <c r="G5" s="39">
        <v>6</v>
      </c>
      <c r="H5" s="39">
        <v>0</v>
      </c>
    </row>
    <row r="6" spans="1:8" ht="24" x14ac:dyDescent="0.2">
      <c r="A6" s="36" t="s">
        <v>22</v>
      </c>
      <c r="B6" s="37">
        <v>0.1</v>
      </c>
      <c r="C6" s="37" t="s">
        <v>52</v>
      </c>
      <c r="D6" s="27" t="s">
        <v>30</v>
      </c>
      <c r="E6" s="27" t="s">
        <v>31</v>
      </c>
      <c r="F6" s="27" t="s">
        <v>32</v>
      </c>
      <c r="G6" s="27" t="s">
        <v>33</v>
      </c>
      <c r="H6" s="27" t="s">
        <v>34</v>
      </c>
    </row>
    <row r="7" spans="1:8" ht="36" x14ac:dyDescent="0.2">
      <c r="A7" s="36" t="s">
        <v>24</v>
      </c>
      <c r="B7" s="37">
        <v>0.2</v>
      </c>
      <c r="C7" s="37" t="s">
        <v>53</v>
      </c>
      <c r="D7" s="27" t="s">
        <v>35</v>
      </c>
      <c r="E7" s="27" t="s">
        <v>36</v>
      </c>
      <c r="F7" s="27" t="s">
        <v>37</v>
      </c>
      <c r="G7" s="27" t="s">
        <v>38</v>
      </c>
      <c r="H7" s="27" t="s">
        <v>39</v>
      </c>
    </row>
  </sheetData>
  <mergeCells count="1">
    <mergeCell ref="D3:H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H7"/>
  <sheetViews>
    <sheetView workbookViewId="0">
      <selection activeCell="D23" sqref="D23"/>
    </sheetView>
  </sheetViews>
  <sheetFormatPr baseColWidth="10" defaultColWidth="9.1640625" defaultRowHeight="14" x14ac:dyDescent="0.2"/>
  <cols>
    <col min="1" max="1" width="37.6640625" style="3" customWidth="1"/>
    <col min="2" max="2" width="4" style="5" bestFit="1" customWidth="1"/>
    <col min="3" max="3" width="3.33203125" style="5" bestFit="1" customWidth="1"/>
    <col min="4" max="4" width="23.33203125" style="5" customWidth="1"/>
    <col min="5" max="5" width="25.1640625" style="5" customWidth="1"/>
    <col min="6" max="6" width="23.6640625" style="5" customWidth="1"/>
    <col min="7" max="7" width="29.5" style="5" customWidth="1"/>
    <col min="8" max="8" width="27.6640625" style="5" customWidth="1"/>
    <col min="9" max="16384" width="9.1640625" style="3"/>
  </cols>
  <sheetData>
    <row r="1" spans="1:8" s="11" customFormat="1" x14ac:dyDescent="0.2">
      <c r="A1" s="3" t="s">
        <v>45</v>
      </c>
      <c r="B1" s="32">
        <v>0.3</v>
      </c>
      <c r="C1" s="32"/>
      <c r="D1" s="12"/>
      <c r="E1" s="12"/>
      <c r="F1" s="12"/>
      <c r="G1" s="12"/>
      <c r="H1" s="12"/>
    </row>
    <row r="3" spans="1:8" s="11" customFormat="1" x14ac:dyDescent="0.2">
      <c r="A3" s="40" t="s">
        <v>27</v>
      </c>
      <c r="B3" s="35" t="s">
        <v>2</v>
      </c>
      <c r="C3" s="35" t="s">
        <v>25</v>
      </c>
      <c r="D3" s="59" t="s">
        <v>29</v>
      </c>
      <c r="E3" s="59"/>
      <c r="F3" s="59"/>
      <c r="G3" s="59"/>
      <c r="H3" s="59"/>
    </row>
    <row r="4" spans="1:8" ht="16" x14ac:dyDescent="0.2">
      <c r="A4" s="36" t="s">
        <v>4</v>
      </c>
      <c r="B4" s="37">
        <v>0.3</v>
      </c>
      <c r="C4" s="37" t="s">
        <v>54</v>
      </c>
      <c r="D4" s="38" t="s">
        <v>46</v>
      </c>
      <c r="E4" s="38" t="s">
        <v>47</v>
      </c>
      <c r="F4" s="38" t="s">
        <v>48</v>
      </c>
      <c r="G4" s="38" t="s">
        <v>49</v>
      </c>
      <c r="H4" s="38" t="s">
        <v>10</v>
      </c>
    </row>
    <row r="5" spans="1:8" ht="48.75" customHeight="1" x14ac:dyDescent="0.2">
      <c r="A5" s="36" t="s">
        <v>3</v>
      </c>
      <c r="B5" s="37">
        <v>0.4</v>
      </c>
      <c r="C5" s="37" t="s">
        <v>55</v>
      </c>
      <c r="D5" s="27" t="s">
        <v>9</v>
      </c>
      <c r="E5" s="27" t="s">
        <v>8</v>
      </c>
      <c r="F5" s="27" t="s">
        <v>5</v>
      </c>
      <c r="G5" s="27" t="s">
        <v>6</v>
      </c>
      <c r="H5" s="27" t="s">
        <v>7</v>
      </c>
    </row>
    <row r="6" spans="1:8" ht="16" x14ac:dyDescent="0.2">
      <c r="A6" s="36" t="s">
        <v>56</v>
      </c>
      <c r="B6" s="37">
        <v>0.2</v>
      </c>
      <c r="C6" s="37" t="s">
        <v>57</v>
      </c>
      <c r="D6" s="39">
        <v>20</v>
      </c>
      <c r="E6" s="39">
        <v>15</v>
      </c>
      <c r="F6" s="39">
        <v>10</v>
      </c>
      <c r="G6" s="39">
        <v>5</v>
      </c>
      <c r="H6" s="39">
        <v>0</v>
      </c>
    </row>
    <row r="7" spans="1:8" ht="16" x14ac:dyDescent="0.2">
      <c r="A7" s="36" t="s">
        <v>59</v>
      </c>
      <c r="B7" s="37">
        <v>0.1</v>
      </c>
      <c r="C7" s="37" t="s">
        <v>58</v>
      </c>
      <c r="D7" s="39">
        <v>0</v>
      </c>
      <c r="E7" s="39">
        <v>1</v>
      </c>
      <c r="F7" s="39">
        <v>2</v>
      </c>
      <c r="G7" s="39">
        <v>3</v>
      </c>
      <c r="H7" s="39"/>
    </row>
  </sheetData>
  <mergeCells count="1">
    <mergeCell ref="D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Расчет приоритета проекта</vt:lpstr>
      <vt:lpstr>Привлекательность</vt:lpstr>
      <vt:lpstr>Управляемость</vt:lpstr>
      <vt:lpstr>'Расчет приоритета проекта'!Print_Area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Расчет приоритета проекта</dc:title>
  <dc:subject>Методика расчета приоритета проекта</dc:subject>
  <dc:creator/>
  <cp:keywords>проект, приоритет, расчет, методика, шаблон</cp:keywords>
  <dc:description/>
  <cp:lastModifiedBy/>
  <dcterms:created xsi:type="dcterms:W3CDTF">2006-09-16T00:00:00Z</dcterms:created>
  <dcterms:modified xsi:type="dcterms:W3CDTF">2020-06-19T08:58:08Z</dcterms:modified>
  <cp:category>Шаблон</cp:category>
</cp:coreProperties>
</file>